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 marketing\Dropbox\Documents\nu marketing\nu marketing blogs\"/>
    </mc:Choice>
  </mc:AlternateContent>
  <xr:revisionPtr revIDLastSave="0" documentId="8_{AB854F9A-A156-470B-8A69-A2035754E3AF}" xr6:coauthVersionLast="34" xr6:coauthVersionMax="34" xr10:uidLastSave="{00000000-0000-0000-0000-000000000000}"/>
  <bookViews>
    <workbookView xWindow="2712" yWindow="696" windowWidth="19032" windowHeight="7548" activeTab="1" xr2:uid="{00000000-000D-0000-FFFF-FFFF00000000}"/>
  </bookViews>
  <sheets>
    <sheet name="Sheet1" sheetId="1" r:id="rId1"/>
    <sheet name="Sheet2" sheetId="2" r:id="rId2"/>
  </sheets>
  <definedNames>
    <definedName name="_xlnm.Print_Titles" localSheetId="1">Sheet2!$1:$1</definedName>
  </definedNames>
  <calcPr calcId="179021"/>
</workbook>
</file>

<file path=xl/calcChain.xml><?xml version="1.0" encoding="utf-8"?>
<calcChain xmlns="http://schemas.openxmlformats.org/spreadsheetml/2006/main">
  <c r="C61" i="2" l="1"/>
  <c r="C37" i="2"/>
  <c r="C14" i="2"/>
  <c r="B37" i="2" l="1"/>
  <c r="B77" i="2"/>
  <c r="B61" i="2" l="1"/>
  <c r="B14" i="2" l="1"/>
  <c r="C93" i="2" l="1"/>
  <c r="C65" i="2" l="1"/>
  <c r="C107" i="2" l="1"/>
  <c r="C15" i="1" s="1"/>
  <c r="C99" i="2"/>
  <c r="C14" i="1" s="1"/>
  <c r="C89" i="2"/>
  <c r="C77" i="2"/>
  <c r="C12" i="1" s="1"/>
  <c r="C11" i="1"/>
  <c r="C10" i="1"/>
  <c r="C9" i="1"/>
  <c r="C13" i="1" l="1"/>
  <c r="C116" i="2"/>
  <c r="C16" i="1" l="1"/>
  <c r="C118" i="2"/>
  <c r="B116" i="2"/>
  <c r="E16" i="1" l="1"/>
  <c r="B107" i="2"/>
  <c r="E15" i="1" s="1"/>
  <c r="B89" i="2"/>
  <c r="E13" i="1" s="1"/>
  <c r="E12" i="1"/>
  <c r="E9" i="1"/>
  <c r="B99" i="2" l="1"/>
  <c r="E14" i="1" s="1"/>
  <c r="B118" i="2" l="1"/>
  <c r="E11" i="1"/>
  <c r="E10" i="1" l="1"/>
  <c r="E20" i="1" s="1"/>
  <c r="C20" i="1"/>
  <c r="C24" i="1" s="1"/>
  <c r="C28" i="1" s="1"/>
  <c r="C25" i="1"/>
</calcChain>
</file>

<file path=xl/sharedStrings.xml><?xml version="1.0" encoding="utf-8"?>
<sst xmlns="http://schemas.openxmlformats.org/spreadsheetml/2006/main" count="214" uniqueCount="138">
  <si>
    <t>Est Pmt</t>
  </si>
  <si>
    <t>N</t>
  </si>
  <si>
    <t>I</t>
  </si>
  <si>
    <t>PV</t>
  </si>
  <si>
    <t>Grand Total</t>
  </si>
  <si>
    <t>Each month</t>
  </si>
  <si>
    <t>Trade Shows</t>
  </si>
  <si>
    <t>July</t>
  </si>
  <si>
    <t>Organization Memberships/Conferences/Programs</t>
  </si>
  <si>
    <t>Mo Purch</t>
  </si>
  <si>
    <t>Cost</t>
  </si>
  <si>
    <r>
      <t xml:space="preserve">Month Needed </t>
    </r>
    <r>
      <rPr>
        <sz val="10"/>
        <rFont val="Arial"/>
        <family val="2"/>
      </rPr>
      <t>(if known)</t>
    </r>
  </si>
  <si>
    <t>Item Description</t>
  </si>
  <si>
    <t>Dept</t>
  </si>
  <si>
    <t>Actual</t>
  </si>
  <si>
    <t>Budget</t>
  </si>
  <si>
    <r>
      <t xml:space="preserve">Capital Expenditures </t>
    </r>
    <r>
      <rPr>
        <sz val="10"/>
        <rFont val="Arial"/>
        <family val="2"/>
      </rPr>
      <t>(items with a value greater than $500)</t>
    </r>
  </si>
  <si>
    <t>Society for Marketing Professional Services</t>
  </si>
  <si>
    <t>Benefit</t>
  </si>
  <si>
    <t>Education/Networking with AEC</t>
  </si>
  <si>
    <t>Networking/Branding</t>
  </si>
  <si>
    <t>Date</t>
  </si>
  <si>
    <t>Year Round</t>
  </si>
  <si>
    <t>Sponsorships</t>
  </si>
  <si>
    <t>Pittsburg State University Construction Golf Tournament</t>
  </si>
  <si>
    <t>Networking/Branding/Customer Appreciation</t>
  </si>
  <si>
    <t>Networking/Branding/BD</t>
  </si>
  <si>
    <t>AGC of Kansas Golf Tournament</t>
  </si>
  <si>
    <t>BOMA</t>
  </si>
  <si>
    <t>IFMA</t>
  </si>
  <si>
    <t>Chamber Golf Tournament</t>
  </si>
  <si>
    <t>Networking/BD</t>
  </si>
  <si>
    <t>Promotional Products</t>
  </si>
  <si>
    <t>Notepads</t>
  </si>
  <si>
    <t>Hats</t>
  </si>
  <si>
    <t>Golf Balls</t>
  </si>
  <si>
    <t>Derby Recreation Bus Sponsorship</t>
  </si>
  <si>
    <t>Presenting/Networking</t>
  </si>
  <si>
    <t>Stainless Steel Coffee Cups</t>
  </si>
  <si>
    <t>Presentation</t>
  </si>
  <si>
    <t>Paid</t>
  </si>
  <si>
    <t>Advertising</t>
  </si>
  <si>
    <t>Branding</t>
  </si>
  <si>
    <t>AIA Golf Tournament</t>
  </si>
  <si>
    <t>Advertising/BD</t>
  </si>
  <si>
    <t>AGC of Kansas</t>
  </si>
  <si>
    <t>Special Olympics</t>
  </si>
  <si>
    <t>T-Shirt Advertisement</t>
  </si>
  <si>
    <t>Customer Entertainment Events</t>
  </si>
  <si>
    <t>Christmas Party</t>
  </si>
  <si>
    <t>Company Picnic</t>
  </si>
  <si>
    <t>Internal Marketing</t>
  </si>
  <si>
    <t>Customer Entertainment</t>
  </si>
  <si>
    <t>TOTAL</t>
  </si>
  <si>
    <t>Padfolio</t>
  </si>
  <si>
    <t>Pens</t>
  </si>
  <si>
    <t>Coffee Mugs</t>
  </si>
  <si>
    <t>NCRA Trap Shoot</t>
  </si>
  <si>
    <t>Chamber Annual Meeting</t>
  </si>
  <si>
    <t>Kansas Masonic Home</t>
  </si>
  <si>
    <t>Printing</t>
  </si>
  <si>
    <t>GRAND TOTAL</t>
  </si>
  <si>
    <t>IFMA Golf</t>
  </si>
  <si>
    <t>Branding/Networking/BD</t>
  </si>
  <si>
    <t>Actual Cost</t>
  </si>
  <si>
    <t>Budgeted Cost</t>
  </si>
  <si>
    <t>Communication</t>
  </si>
  <si>
    <t>Social Media</t>
  </si>
  <si>
    <t>Stickers</t>
  </si>
  <si>
    <t>Customer Christmas Gifts</t>
  </si>
  <si>
    <t>Website</t>
  </si>
  <si>
    <t>Go Wichita</t>
  </si>
  <si>
    <t>CCIM</t>
  </si>
  <si>
    <t>Employee Gifts</t>
  </si>
  <si>
    <t>Assocations</t>
  </si>
  <si>
    <t>K-State Career Day</t>
  </si>
  <si>
    <t>KU Career Day</t>
  </si>
  <si>
    <t>Wichita State Career Day</t>
  </si>
  <si>
    <t>Brochures</t>
  </si>
  <si>
    <t>Banners</t>
  </si>
  <si>
    <t>Sheriff's Department</t>
  </si>
  <si>
    <t>East Heights United Methodist Church</t>
  </si>
  <si>
    <t>MSM Association Golf Tournament</t>
  </si>
  <si>
    <t>Air Capital Classic</t>
  </si>
  <si>
    <t>Pittsburg State University Company Day</t>
  </si>
  <si>
    <t>Golf Bags</t>
  </si>
  <si>
    <t>Goodwill</t>
  </si>
  <si>
    <t>Goodwill/Branding/Networking/BD</t>
  </si>
  <si>
    <t>AGC of Kansas Western Golf Tournament</t>
  </si>
  <si>
    <t>Calendars</t>
  </si>
  <si>
    <t>OSU Career Fair</t>
  </si>
  <si>
    <t>Newton Memorial Hospital Foundation Golf Tournament</t>
  </si>
  <si>
    <t>Photography</t>
  </si>
  <si>
    <t>Years of Service</t>
  </si>
  <si>
    <t>Cruise Night - Catholic Charities</t>
  </si>
  <si>
    <t>Lanyards</t>
  </si>
  <si>
    <t>Plastic Trade Show Bags</t>
  </si>
  <si>
    <t>St. Francis Church</t>
  </si>
  <si>
    <t>October</t>
  </si>
  <si>
    <t>September</t>
  </si>
  <si>
    <t>KSU Collegian Ad</t>
  </si>
  <si>
    <t>AEC Outstanding Service</t>
  </si>
  <si>
    <t>AIA</t>
  </si>
  <si>
    <t>ACEC</t>
  </si>
  <si>
    <t>Education</t>
  </si>
  <si>
    <t>American Red Cross Clay Shooting</t>
  </si>
  <si>
    <t>Booster Club</t>
  </si>
  <si>
    <t>School Basketball Booster Club</t>
  </si>
  <si>
    <t>Ronald McDonald Golf Tournament</t>
  </si>
  <si>
    <t>Wichita Children's Home Golf Tournament</t>
  </si>
  <si>
    <t>Via Christi Golf Tournament</t>
  </si>
  <si>
    <t>Industry Publication</t>
  </si>
  <si>
    <t>PSU Collegian Ad</t>
  </si>
  <si>
    <t>Open House</t>
  </si>
  <si>
    <t>Graphic Design</t>
  </si>
  <si>
    <t>Chamber of Commerce</t>
  </si>
  <si>
    <t>State Hospital Association</t>
  </si>
  <si>
    <t>State Hospital Engineers Association</t>
  </si>
  <si>
    <t>Senior Care Association</t>
  </si>
  <si>
    <t>State Association of Directors of Plant Facilities</t>
  </si>
  <si>
    <t>State Health and Safety Association</t>
  </si>
  <si>
    <t>State Association of School Business Officials</t>
  </si>
  <si>
    <t>United School Administrators of State</t>
  </si>
  <si>
    <t>State Association of School Boards</t>
  </si>
  <si>
    <t>State Energy Conference</t>
  </si>
  <si>
    <t>State AIA</t>
  </si>
  <si>
    <t>State Association of County/City Managers</t>
  </si>
  <si>
    <t>League of State Municipalities</t>
  </si>
  <si>
    <t>September 8-9, 2019</t>
  </si>
  <si>
    <t>April 26-28 2019, September 20-22, 2019</t>
  </si>
  <si>
    <t>April 13-15, 2019</t>
  </si>
  <si>
    <t>June 8-10, 2019</t>
  </si>
  <si>
    <t>October 8-10, 2019</t>
  </si>
  <si>
    <t>Career Fairs/Employee Recruitment</t>
  </si>
  <si>
    <t>State Hospital Association Ad</t>
  </si>
  <si>
    <t>State Hospital Guide - Salina</t>
  </si>
  <si>
    <t>Baseball Suite</t>
  </si>
  <si>
    <t>College Baseball Suite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</si>
</sst>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[$-409]mmmm\ d\,\ yyyy;@"/>
  </numFmts>
  <fonts count="7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164" fontId="1" fillId="0" borderId="0" xfId="2" applyNumberFormat="1"/>
    <xf numFmtId="165" fontId="1" fillId="0" borderId="0" xfId="1" applyNumberFormat="1"/>
    <xf numFmtId="43" fontId="1" fillId="0" borderId="0" xfId="1" applyNumberFormat="1"/>
    <xf numFmtId="0" fontId="0" fillId="0" borderId="1" xfId="0" applyBorder="1"/>
    <xf numFmtId="164" fontId="1" fillId="0" borderId="2" xfId="2" applyNumberFormat="1" applyBorder="1"/>
    <xf numFmtId="164" fontId="1" fillId="0" borderId="1" xfId="2" applyNumberFormat="1" applyBorder="1"/>
    <xf numFmtId="0" fontId="2" fillId="0" borderId="3" xfId="0" applyFont="1" applyBorder="1"/>
    <xf numFmtId="0" fontId="0" fillId="0" borderId="4" xfId="0" applyBorder="1"/>
    <xf numFmtId="164" fontId="1" fillId="0" borderId="5" xfId="2" applyNumberFormat="1" applyBorder="1"/>
    <xf numFmtId="164" fontId="1" fillId="0" borderId="4" xfId="2" applyNumberFormat="1" applyBorder="1"/>
    <xf numFmtId="0" fontId="0" fillId="0" borderId="6" xfId="0" applyBorder="1"/>
    <xf numFmtId="0" fontId="2" fillId="0" borderId="7" xfId="0" applyFont="1" applyBorder="1"/>
    <xf numFmtId="0" fontId="0" fillId="0" borderId="8" xfId="0" applyBorder="1"/>
    <xf numFmtId="164" fontId="1" fillId="0" borderId="8" xfId="2" applyNumberFormat="1" applyBorder="1"/>
    <xf numFmtId="0" fontId="3" fillId="0" borderId="1" xfId="0" applyFont="1" applyBorder="1"/>
    <xf numFmtId="0" fontId="2" fillId="0" borderId="6" xfId="0" applyFont="1" applyBorder="1"/>
    <xf numFmtId="0" fontId="0" fillId="0" borderId="9" xfId="0" applyBorder="1"/>
    <xf numFmtId="164" fontId="1" fillId="0" borderId="10" xfId="2" applyNumberFormat="1" applyBorder="1"/>
    <xf numFmtId="0" fontId="4" fillId="2" borderId="3" xfId="0" applyFont="1" applyFill="1" applyBorder="1"/>
    <xf numFmtId="164" fontId="4" fillId="2" borderId="2" xfId="2" applyNumberFormat="1" applyFont="1" applyFill="1" applyBorder="1"/>
    <xf numFmtId="0" fontId="4" fillId="2" borderId="1" xfId="0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11" xfId="0" applyBorder="1"/>
    <xf numFmtId="0" fontId="4" fillId="0" borderId="0" xfId="0" applyFont="1" applyAlignment="1">
      <alignment horizontal="left"/>
    </xf>
    <xf numFmtId="0" fontId="4" fillId="0" borderId="0" xfId="0" applyFont="1"/>
    <xf numFmtId="44" fontId="0" fillId="0" borderId="0" xfId="2" applyFont="1"/>
    <xf numFmtId="44" fontId="4" fillId="0" borderId="0" xfId="2" applyFont="1"/>
    <xf numFmtId="0" fontId="3" fillId="0" borderId="0" xfId="0" applyFont="1"/>
    <xf numFmtId="166" fontId="4" fillId="0" borderId="0" xfId="0" applyNumberFormat="1" applyFont="1"/>
    <xf numFmtId="166" fontId="3" fillId="0" borderId="0" xfId="0" applyNumberFormat="1" applyFont="1"/>
    <xf numFmtId="166" fontId="0" fillId="0" borderId="0" xfId="0" applyNumberFormat="1"/>
    <xf numFmtId="0" fontId="1" fillId="0" borderId="0" xfId="0" applyFont="1"/>
    <xf numFmtId="166" fontId="1" fillId="0" borderId="0" xfId="0" applyNumberFormat="1" applyFont="1"/>
    <xf numFmtId="0" fontId="1" fillId="0" borderId="1" xfId="0" applyFont="1" applyBorder="1"/>
    <xf numFmtId="0" fontId="4" fillId="0" borderId="12" xfId="0" applyFont="1" applyBorder="1"/>
    <xf numFmtId="44" fontId="0" fillId="0" borderId="12" xfId="2" applyFont="1" applyBorder="1"/>
    <xf numFmtId="0" fontId="0" fillId="0" borderId="12" xfId="0" applyBorder="1"/>
    <xf numFmtId="166" fontId="0" fillId="0" borderId="12" xfId="0" applyNumberFormat="1" applyBorder="1"/>
    <xf numFmtId="0" fontId="5" fillId="0" borderId="0" xfId="0" applyFont="1"/>
    <xf numFmtId="44" fontId="5" fillId="0" borderId="0" xfId="2" applyFont="1"/>
    <xf numFmtId="166" fontId="5" fillId="0" borderId="0" xfId="0" applyNumberFormat="1" applyFont="1"/>
    <xf numFmtId="0" fontId="1" fillId="0" borderId="8" xfId="0" applyFont="1" applyBorder="1"/>
    <xf numFmtId="44" fontId="4" fillId="0" borderId="12" xfId="2" applyFont="1" applyBorder="1"/>
    <xf numFmtId="166" fontId="4" fillId="0" borderId="12" xfId="0" applyNumberFormat="1" applyFont="1" applyBorder="1"/>
    <xf numFmtId="0" fontId="6" fillId="0" borderId="0" xfId="3"/>
    <xf numFmtId="164" fontId="4" fillId="2" borderId="2" xfId="2" applyNumberFormat="1" applyFont="1" applyFill="1" applyBorder="1" applyAlignment="1">
      <alignment horizontal="center"/>
    </xf>
    <xf numFmtId="164" fontId="4" fillId="2" borderId="3" xfId="2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opLeftCell="A4" workbookViewId="0">
      <selection activeCell="A17" sqref="A17:XFD18"/>
    </sheetView>
  </sheetViews>
  <sheetFormatPr defaultRowHeight="13.2" x14ac:dyDescent="0.25"/>
  <cols>
    <col min="1" max="1" width="17.6640625" customWidth="1"/>
    <col min="2" max="2" width="50" customWidth="1"/>
    <col min="3" max="3" width="9.6640625" bestFit="1" customWidth="1"/>
    <col min="4" max="4" width="18.6640625" customWidth="1"/>
    <col min="5" max="5" width="8.88671875" customWidth="1"/>
    <col min="6" max="6" width="12" customWidth="1"/>
  </cols>
  <sheetData>
    <row r="1" spans="1:6" x14ac:dyDescent="0.25">
      <c r="A1" s="27" t="s">
        <v>101</v>
      </c>
      <c r="C1" s="1"/>
      <c r="E1" s="1"/>
    </row>
    <row r="2" spans="1:6" x14ac:dyDescent="0.25">
      <c r="A2" s="27" t="s">
        <v>16</v>
      </c>
      <c r="C2" s="1"/>
      <c r="E2" s="1"/>
    </row>
    <row r="3" spans="1:6" x14ac:dyDescent="0.25">
      <c r="A3" s="26">
        <v>2016</v>
      </c>
      <c r="C3" s="1"/>
      <c r="E3" s="1"/>
    </row>
    <row r="4" spans="1:6" x14ac:dyDescent="0.25">
      <c r="C4" s="1"/>
      <c r="E4" s="1"/>
    </row>
    <row r="5" spans="1:6" x14ac:dyDescent="0.25">
      <c r="A5" s="25"/>
      <c r="B5" s="25"/>
      <c r="C5" s="48" t="s">
        <v>15</v>
      </c>
      <c r="D5" s="49"/>
      <c r="E5" s="50" t="s">
        <v>14</v>
      </c>
      <c r="F5" s="51"/>
    </row>
    <row r="6" spans="1:6" ht="26.4" x14ac:dyDescent="0.25">
      <c r="A6" s="24" t="s">
        <v>13</v>
      </c>
      <c r="B6" s="23" t="s">
        <v>12</v>
      </c>
      <c r="C6" s="22" t="s">
        <v>10</v>
      </c>
      <c r="D6" s="21" t="s">
        <v>11</v>
      </c>
      <c r="E6" s="20" t="s">
        <v>10</v>
      </c>
      <c r="F6" s="19" t="s">
        <v>9</v>
      </c>
    </row>
    <row r="7" spans="1:6" x14ac:dyDescent="0.25">
      <c r="A7" s="11"/>
      <c r="B7" s="8"/>
      <c r="C7" s="10"/>
      <c r="D7" s="8"/>
      <c r="E7" s="18"/>
      <c r="F7" s="17"/>
    </row>
    <row r="8" spans="1:6" x14ac:dyDescent="0.25">
      <c r="A8" s="16"/>
      <c r="B8" s="8"/>
      <c r="C8" s="10"/>
      <c r="D8" s="8"/>
      <c r="E8" s="9"/>
      <c r="F8" s="8"/>
    </row>
    <row r="9" spans="1:6" x14ac:dyDescent="0.25">
      <c r="A9" s="12">
        <v>1</v>
      </c>
      <c r="B9" s="13" t="s">
        <v>8</v>
      </c>
      <c r="C9" s="14">
        <f>Sheet2!C14</f>
        <v>14200</v>
      </c>
      <c r="D9" s="13" t="s">
        <v>7</v>
      </c>
      <c r="E9" s="9">
        <f>Sheet2!B14</f>
        <v>0</v>
      </c>
      <c r="F9" s="8"/>
    </row>
    <row r="10" spans="1:6" x14ac:dyDescent="0.25">
      <c r="A10" s="7">
        <v>2</v>
      </c>
      <c r="B10" s="36" t="s">
        <v>6</v>
      </c>
      <c r="C10" s="6">
        <f>Sheet2!C37</f>
        <v>16225</v>
      </c>
      <c r="D10" s="36" t="s">
        <v>5</v>
      </c>
      <c r="E10" s="5">
        <f>Sheet2!B37</f>
        <v>0</v>
      </c>
      <c r="F10" s="4"/>
    </row>
    <row r="11" spans="1:6" x14ac:dyDescent="0.25">
      <c r="A11" s="7">
        <v>3</v>
      </c>
      <c r="B11" s="36" t="s">
        <v>23</v>
      </c>
      <c r="C11" s="6">
        <f>Sheet2!C61</f>
        <v>13280</v>
      </c>
      <c r="D11" s="36" t="s">
        <v>5</v>
      </c>
      <c r="E11" s="5">
        <f>Sheet2!B61</f>
        <v>0</v>
      </c>
      <c r="F11" s="4"/>
    </row>
    <row r="12" spans="1:6" x14ac:dyDescent="0.25">
      <c r="A12" s="12">
        <v>4</v>
      </c>
      <c r="B12" s="44" t="s">
        <v>32</v>
      </c>
      <c r="C12" s="14">
        <f>Sheet2!C77</f>
        <v>9950</v>
      </c>
      <c r="D12" s="44" t="s">
        <v>5</v>
      </c>
      <c r="E12" s="5">
        <f>Sheet2!B77</f>
        <v>0</v>
      </c>
      <c r="F12" s="4"/>
    </row>
    <row r="13" spans="1:6" x14ac:dyDescent="0.25">
      <c r="A13" s="12">
        <v>5</v>
      </c>
      <c r="B13" s="36" t="s">
        <v>41</v>
      </c>
      <c r="C13" s="6">
        <f>Sheet2!C89</f>
        <v>7480</v>
      </c>
      <c r="D13" s="4"/>
      <c r="E13" s="5">
        <f>Sheet2!B89</f>
        <v>0</v>
      </c>
      <c r="F13" s="4"/>
    </row>
    <row r="14" spans="1:6" x14ac:dyDescent="0.25">
      <c r="A14" s="12">
        <v>6</v>
      </c>
      <c r="B14" s="36" t="s">
        <v>52</v>
      </c>
      <c r="C14" s="6">
        <f>Sheet2!C99</f>
        <v>10050</v>
      </c>
      <c r="D14" s="36" t="s">
        <v>5</v>
      </c>
      <c r="E14" s="5">
        <f>Sheet2!B99</f>
        <v>0</v>
      </c>
      <c r="F14" s="4"/>
    </row>
    <row r="15" spans="1:6" x14ac:dyDescent="0.25">
      <c r="A15" s="12">
        <v>7</v>
      </c>
      <c r="B15" s="36" t="s">
        <v>51</v>
      </c>
      <c r="C15" s="6">
        <f>Sheet2!C107</f>
        <v>7000</v>
      </c>
      <c r="D15" s="15" t="s">
        <v>5</v>
      </c>
      <c r="E15" s="5">
        <f>Sheet2!B107</f>
        <v>0</v>
      </c>
      <c r="F15" s="4"/>
    </row>
    <row r="16" spans="1:6" x14ac:dyDescent="0.25">
      <c r="A16" s="12">
        <v>8</v>
      </c>
      <c r="B16" s="36" t="s">
        <v>66</v>
      </c>
      <c r="C16" s="6">
        <f>Sheet2!C116</f>
        <v>12000</v>
      </c>
      <c r="D16" s="4" t="s">
        <v>5</v>
      </c>
      <c r="E16" s="5">
        <f>Sheet2!B116</f>
        <v>0</v>
      </c>
      <c r="F16" s="4"/>
    </row>
    <row r="17" spans="1:6" x14ac:dyDescent="0.25">
      <c r="A17" s="12"/>
      <c r="B17" s="4"/>
      <c r="C17" s="6"/>
      <c r="D17" s="36"/>
      <c r="E17" s="5"/>
      <c r="F17" s="4"/>
    </row>
    <row r="18" spans="1:6" x14ac:dyDescent="0.25">
      <c r="A18" s="12"/>
      <c r="B18" s="4"/>
      <c r="C18" s="6"/>
      <c r="D18" s="4"/>
      <c r="E18" s="5"/>
      <c r="F18" s="4"/>
    </row>
    <row r="19" spans="1:6" x14ac:dyDescent="0.25">
      <c r="A19" s="11"/>
      <c r="B19" s="8"/>
      <c r="C19" s="10"/>
      <c r="D19" s="8"/>
      <c r="E19" s="9"/>
      <c r="F19" s="8"/>
    </row>
    <row r="20" spans="1:6" x14ac:dyDescent="0.25">
      <c r="A20" s="7" t="s">
        <v>4</v>
      </c>
      <c r="B20" s="4"/>
      <c r="C20" s="6">
        <f>SUBTOTAL(9,C7:C19)</f>
        <v>90185</v>
      </c>
      <c r="D20" s="4"/>
      <c r="E20" s="5">
        <f>SUBTOTAL(9,E7:E19)</f>
        <v>0</v>
      </c>
      <c r="F20" s="4"/>
    </row>
    <row r="21" spans="1:6" x14ac:dyDescent="0.25">
      <c r="C21" s="1"/>
      <c r="E21" s="1"/>
    </row>
    <row r="22" spans="1:6" x14ac:dyDescent="0.25">
      <c r="C22" s="1"/>
      <c r="E22" s="1"/>
    </row>
    <row r="23" spans="1:6" x14ac:dyDescent="0.25">
      <c r="C23" s="1"/>
      <c r="E23" s="1"/>
    </row>
    <row r="24" spans="1:6" x14ac:dyDescent="0.25">
      <c r="A24" t="s">
        <v>3</v>
      </c>
      <c r="C24" s="1">
        <f>+C20</f>
        <v>90185</v>
      </c>
      <c r="E24" s="1"/>
    </row>
    <row r="25" spans="1:6" x14ac:dyDescent="0.25">
      <c r="A25" t="s">
        <v>2</v>
      </c>
      <c r="C25" s="3">
        <f>0.08/12</f>
        <v>6.6666666666666671E-3</v>
      </c>
      <c r="E25" s="1"/>
    </row>
    <row r="26" spans="1:6" x14ac:dyDescent="0.25">
      <c r="A26" t="s">
        <v>1</v>
      </c>
      <c r="C26" s="2">
        <v>60</v>
      </c>
      <c r="E26" s="1"/>
    </row>
    <row r="27" spans="1:6" x14ac:dyDescent="0.25">
      <c r="C27" s="1"/>
      <c r="E27" s="1"/>
    </row>
    <row r="28" spans="1:6" x14ac:dyDescent="0.25">
      <c r="A28" t="s">
        <v>0</v>
      </c>
      <c r="C28" s="1">
        <f>PMT(C25,C26,C24)</f>
        <v>-1828.6266189005878</v>
      </c>
      <c r="E28" s="1"/>
    </row>
  </sheetData>
  <mergeCells count="2">
    <mergeCell ref="C5:D5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8"/>
  <sheetViews>
    <sheetView tabSelected="1" topLeftCell="A94" workbookViewId="0">
      <selection activeCell="C28" sqref="C28"/>
    </sheetView>
  </sheetViews>
  <sheetFormatPr defaultRowHeight="13.2" x14ac:dyDescent="0.25"/>
  <cols>
    <col min="1" max="1" width="47" customWidth="1"/>
    <col min="2" max="3" width="31.33203125" style="28" customWidth="1"/>
    <col min="4" max="4" width="45.6640625" customWidth="1"/>
    <col min="5" max="5" width="29.5546875" style="33" customWidth="1"/>
    <col min="6" max="6" width="33.33203125" bestFit="1" customWidth="1"/>
    <col min="7" max="7" width="13.6640625" customWidth="1"/>
    <col min="8" max="8" width="10.44140625" customWidth="1"/>
  </cols>
  <sheetData>
    <row r="1" spans="1:8" ht="13.8" thickBot="1" x14ac:dyDescent="0.3">
      <c r="B1" s="45" t="s">
        <v>64</v>
      </c>
      <c r="C1" s="45" t="s">
        <v>65</v>
      </c>
      <c r="D1" s="37" t="s">
        <v>18</v>
      </c>
      <c r="E1" s="46" t="s">
        <v>21</v>
      </c>
      <c r="F1" s="37"/>
      <c r="G1" s="37" t="s">
        <v>39</v>
      </c>
      <c r="H1" s="37" t="s">
        <v>40</v>
      </c>
    </row>
    <row r="2" spans="1:8" s="37" customFormat="1" ht="14.4" thickTop="1" thickBot="1" x14ac:dyDescent="0.3">
      <c r="A2" s="37" t="s">
        <v>74</v>
      </c>
    </row>
    <row r="3" spans="1:8" ht="13.8" thickTop="1" x14ac:dyDescent="0.25">
      <c r="A3" t="s">
        <v>17</v>
      </c>
      <c r="C3" s="28">
        <v>1000</v>
      </c>
      <c r="D3" t="s">
        <v>19</v>
      </c>
      <c r="E3" s="33" t="s">
        <v>22</v>
      </c>
    </row>
    <row r="4" spans="1:8" x14ac:dyDescent="0.25">
      <c r="A4" t="s">
        <v>115</v>
      </c>
      <c r="C4" s="28">
        <v>5500</v>
      </c>
      <c r="D4" t="s">
        <v>20</v>
      </c>
      <c r="E4" s="32" t="s">
        <v>22</v>
      </c>
    </row>
    <row r="5" spans="1:8" x14ac:dyDescent="0.25">
      <c r="A5" s="34" t="s">
        <v>28</v>
      </c>
      <c r="C5" s="28">
        <v>1000</v>
      </c>
      <c r="D5" t="s">
        <v>37</v>
      </c>
      <c r="E5" s="32" t="s">
        <v>22</v>
      </c>
    </row>
    <row r="6" spans="1:8" x14ac:dyDescent="0.25">
      <c r="A6" s="34" t="s">
        <v>29</v>
      </c>
      <c r="C6" s="28">
        <v>500</v>
      </c>
      <c r="D6" t="s">
        <v>37</v>
      </c>
      <c r="E6" s="32" t="s">
        <v>22</v>
      </c>
    </row>
    <row r="7" spans="1:8" x14ac:dyDescent="0.25">
      <c r="A7" s="34" t="s">
        <v>72</v>
      </c>
      <c r="C7" s="28">
        <v>500</v>
      </c>
      <c r="D7" t="s">
        <v>31</v>
      </c>
      <c r="E7" s="32" t="s">
        <v>22</v>
      </c>
    </row>
    <row r="8" spans="1:8" x14ac:dyDescent="0.25">
      <c r="A8" s="34" t="s">
        <v>115</v>
      </c>
      <c r="C8" s="28">
        <v>500</v>
      </c>
      <c r="D8" s="30" t="s">
        <v>26</v>
      </c>
      <c r="E8" s="32" t="s">
        <v>22</v>
      </c>
    </row>
    <row r="9" spans="1:8" x14ac:dyDescent="0.25">
      <c r="A9" s="34" t="s">
        <v>71</v>
      </c>
      <c r="C9" s="28">
        <v>500</v>
      </c>
      <c r="D9" s="34" t="s">
        <v>31</v>
      </c>
      <c r="E9" s="35" t="s">
        <v>22</v>
      </c>
    </row>
    <row r="10" spans="1:8" x14ac:dyDescent="0.25">
      <c r="A10" s="34" t="s">
        <v>45</v>
      </c>
      <c r="C10" s="28">
        <v>1500</v>
      </c>
      <c r="D10" s="34" t="s">
        <v>104</v>
      </c>
      <c r="E10" s="33" t="s">
        <v>22</v>
      </c>
    </row>
    <row r="11" spans="1:8" x14ac:dyDescent="0.25">
      <c r="A11" s="34" t="s">
        <v>102</v>
      </c>
      <c r="C11" s="28">
        <v>2000</v>
      </c>
      <c r="D11" t="s">
        <v>104</v>
      </c>
      <c r="E11" s="33" t="s">
        <v>22</v>
      </c>
    </row>
    <row r="12" spans="1:8" x14ac:dyDescent="0.25">
      <c r="A12" s="34" t="s">
        <v>103</v>
      </c>
      <c r="C12" s="28">
        <v>1200</v>
      </c>
      <c r="D12" t="s">
        <v>104</v>
      </c>
      <c r="E12" s="33" t="s">
        <v>22</v>
      </c>
    </row>
    <row r="13" spans="1:8" x14ac:dyDescent="0.25">
      <c r="A13" s="34"/>
    </row>
    <row r="14" spans="1:8" s="39" customFormat="1" ht="13.8" thickBot="1" x14ac:dyDescent="0.3">
      <c r="A14" s="37" t="s">
        <v>53</v>
      </c>
      <c r="B14" s="38">
        <f>SUM(B3:B13)</f>
        <v>0</v>
      </c>
      <c r="C14" s="38">
        <f>SUM(C3:C12)</f>
        <v>14200</v>
      </c>
      <c r="E14" s="40"/>
    </row>
    <row r="15" spans="1:8" s="27" customFormat="1" ht="13.8" thickTop="1" x14ac:dyDescent="0.25">
      <c r="A15" s="27" t="s">
        <v>6</v>
      </c>
      <c r="B15" s="29"/>
      <c r="C15" s="29"/>
      <c r="E15" s="31"/>
    </row>
    <row r="16" spans="1:8" x14ac:dyDescent="0.25">
      <c r="A16" s="34" t="s">
        <v>116</v>
      </c>
      <c r="C16" s="28">
        <v>2000</v>
      </c>
      <c r="D16" s="30" t="s">
        <v>26</v>
      </c>
      <c r="E16" s="33" t="s">
        <v>128</v>
      </c>
    </row>
    <row r="17" spans="1:8" x14ac:dyDescent="0.25">
      <c r="A17" s="34" t="s">
        <v>117</v>
      </c>
      <c r="C17" s="28">
        <v>2500</v>
      </c>
      <c r="D17" s="30" t="s">
        <v>26</v>
      </c>
      <c r="E17" s="35" t="s">
        <v>129</v>
      </c>
      <c r="F17" s="34"/>
      <c r="G17" s="34"/>
      <c r="H17" s="34"/>
    </row>
    <row r="18" spans="1:8" x14ac:dyDescent="0.25">
      <c r="A18" s="34" t="s">
        <v>118</v>
      </c>
      <c r="C18" s="28">
        <v>1300</v>
      </c>
      <c r="D18" s="34" t="s">
        <v>26</v>
      </c>
      <c r="E18" s="35">
        <v>43566</v>
      </c>
      <c r="F18" s="34"/>
      <c r="G18" s="34"/>
      <c r="H18" s="34"/>
    </row>
    <row r="19" spans="1:8" x14ac:dyDescent="0.25">
      <c r="A19" s="34" t="s">
        <v>119</v>
      </c>
      <c r="C19" s="28">
        <v>1000</v>
      </c>
      <c r="D19" t="s">
        <v>37</v>
      </c>
      <c r="E19" s="35">
        <v>43709</v>
      </c>
      <c r="F19" s="34"/>
      <c r="H19" s="34"/>
    </row>
    <row r="20" spans="1:8" x14ac:dyDescent="0.25">
      <c r="A20" s="34" t="s">
        <v>120</v>
      </c>
      <c r="C20" s="28">
        <v>400</v>
      </c>
      <c r="D20" t="s">
        <v>37</v>
      </c>
      <c r="E20" s="35">
        <v>43739</v>
      </c>
      <c r="F20" s="34"/>
      <c r="G20" s="34"/>
      <c r="H20" s="34"/>
    </row>
    <row r="21" spans="1:8" x14ac:dyDescent="0.25">
      <c r="A21" s="34" t="s">
        <v>121</v>
      </c>
      <c r="C21" s="28">
        <v>1000</v>
      </c>
      <c r="D21" t="s">
        <v>26</v>
      </c>
      <c r="E21" s="35" t="s">
        <v>130</v>
      </c>
      <c r="F21" s="34"/>
    </row>
    <row r="22" spans="1:8" x14ac:dyDescent="0.25">
      <c r="A22" s="34" t="s">
        <v>122</v>
      </c>
      <c r="C22" s="28">
        <v>1250</v>
      </c>
      <c r="D22" t="s">
        <v>37</v>
      </c>
      <c r="E22" s="35" t="s">
        <v>131</v>
      </c>
      <c r="F22" s="34"/>
    </row>
    <row r="23" spans="1:8" x14ac:dyDescent="0.25">
      <c r="A23" s="34" t="s">
        <v>123</v>
      </c>
      <c r="C23" s="28">
        <v>500</v>
      </c>
      <c r="D23" t="s">
        <v>26</v>
      </c>
      <c r="E23" s="35">
        <v>43800</v>
      </c>
      <c r="F23" s="34"/>
    </row>
    <row r="24" spans="1:8" x14ac:dyDescent="0.25">
      <c r="A24" s="34" t="s">
        <v>124</v>
      </c>
      <c r="C24" s="28">
        <v>1000</v>
      </c>
      <c r="D24" t="s">
        <v>37</v>
      </c>
      <c r="E24" s="35" t="s">
        <v>98</v>
      </c>
      <c r="F24" s="34"/>
    </row>
    <row r="25" spans="1:8" x14ac:dyDescent="0.25">
      <c r="A25" s="34" t="s">
        <v>125</v>
      </c>
      <c r="C25" s="28">
        <v>1500</v>
      </c>
      <c r="D25" t="s">
        <v>26</v>
      </c>
      <c r="E25" s="33">
        <v>43739</v>
      </c>
      <c r="F25" s="34"/>
      <c r="G25" s="34"/>
      <c r="H25" s="34"/>
    </row>
    <row r="26" spans="1:8" x14ac:dyDescent="0.25">
      <c r="A26" s="34" t="s">
        <v>126</v>
      </c>
      <c r="C26" s="28">
        <v>750</v>
      </c>
      <c r="D26" t="s">
        <v>26</v>
      </c>
      <c r="E26" s="33">
        <v>43800</v>
      </c>
    </row>
    <row r="27" spans="1:8" x14ac:dyDescent="0.25">
      <c r="A27" s="34" t="s">
        <v>127</v>
      </c>
      <c r="C27" s="28">
        <v>1400</v>
      </c>
      <c r="D27" t="s">
        <v>26</v>
      </c>
      <c r="E27" s="35" t="s">
        <v>132</v>
      </c>
      <c r="F27" s="34"/>
      <c r="G27" s="47"/>
    </row>
    <row r="28" spans="1:8" x14ac:dyDescent="0.25">
      <c r="A28" s="34"/>
      <c r="E28" s="35"/>
      <c r="F28" s="34"/>
    </row>
    <row r="29" spans="1:8" x14ac:dyDescent="0.25">
      <c r="A29" s="34"/>
      <c r="E29" s="35"/>
      <c r="F29" s="34"/>
    </row>
    <row r="30" spans="1:8" x14ac:dyDescent="0.25">
      <c r="A30" s="34"/>
      <c r="E30" s="35"/>
      <c r="F30" s="34"/>
    </row>
    <row r="31" spans="1:8" x14ac:dyDescent="0.25">
      <c r="A31" t="s">
        <v>133</v>
      </c>
    </row>
    <row r="32" spans="1:8" x14ac:dyDescent="0.25">
      <c r="A32" s="34" t="s">
        <v>75</v>
      </c>
      <c r="C32" s="28">
        <v>375</v>
      </c>
      <c r="E32" s="35"/>
    </row>
    <row r="33" spans="1:6" x14ac:dyDescent="0.25">
      <c r="A33" s="34" t="s">
        <v>76</v>
      </c>
      <c r="C33" s="28">
        <v>350</v>
      </c>
      <c r="E33" s="35"/>
    </row>
    <row r="34" spans="1:6" x14ac:dyDescent="0.25">
      <c r="A34" s="34" t="s">
        <v>77</v>
      </c>
      <c r="C34" s="28">
        <v>150</v>
      </c>
      <c r="E34" s="35"/>
    </row>
    <row r="35" spans="1:6" x14ac:dyDescent="0.25">
      <c r="A35" s="34" t="s">
        <v>84</v>
      </c>
      <c r="C35" s="28">
        <v>100</v>
      </c>
    </row>
    <row r="36" spans="1:6" x14ac:dyDescent="0.25">
      <c r="A36" s="34" t="s">
        <v>90</v>
      </c>
      <c r="C36" s="28">
        <v>650</v>
      </c>
    </row>
    <row r="37" spans="1:6" s="39" customFormat="1" ht="13.8" thickBot="1" x14ac:dyDescent="0.3">
      <c r="A37" s="37" t="s">
        <v>53</v>
      </c>
      <c r="B37" s="38">
        <f>SUM(B16:B36)</f>
        <v>0</v>
      </c>
      <c r="C37" s="38">
        <f>SUM(C16:C36)</f>
        <v>16225</v>
      </c>
      <c r="E37" s="40"/>
    </row>
    <row r="38" spans="1:6" s="27" customFormat="1" ht="13.8" thickTop="1" x14ac:dyDescent="0.25">
      <c r="A38" s="27" t="s">
        <v>23</v>
      </c>
      <c r="B38" s="29"/>
      <c r="C38" s="29"/>
      <c r="E38" s="31"/>
    </row>
    <row r="39" spans="1:6" x14ac:dyDescent="0.25">
      <c r="A39" s="30" t="s">
        <v>24</v>
      </c>
      <c r="C39" s="28">
        <v>750</v>
      </c>
      <c r="D39" s="30" t="s">
        <v>20</v>
      </c>
      <c r="E39" s="33">
        <v>43643</v>
      </c>
      <c r="F39" s="30"/>
    </row>
    <row r="40" spans="1:6" x14ac:dyDescent="0.25">
      <c r="A40" s="30" t="s">
        <v>27</v>
      </c>
      <c r="C40" s="28">
        <v>750</v>
      </c>
      <c r="D40" s="34" t="s">
        <v>20</v>
      </c>
      <c r="E40" s="33">
        <v>43586</v>
      </c>
      <c r="F40" s="34"/>
    </row>
    <row r="41" spans="1:6" x14ac:dyDescent="0.25">
      <c r="A41" s="34" t="s">
        <v>88</v>
      </c>
      <c r="C41" s="28">
        <v>750</v>
      </c>
      <c r="D41" s="34" t="s">
        <v>20</v>
      </c>
      <c r="E41" s="33">
        <v>43709</v>
      </c>
      <c r="F41" s="34"/>
    </row>
    <row r="42" spans="1:6" x14ac:dyDescent="0.25">
      <c r="A42" s="34" t="s">
        <v>30</v>
      </c>
      <c r="C42" s="28">
        <v>640</v>
      </c>
      <c r="D42" s="34" t="s">
        <v>31</v>
      </c>
      <c r="E42" s="33">
        <v>43618</v>
      </c>
      <c r="F42" s="34"/>
    </row>
    <row r="43" spans="1:6" x14ac:dyDescent="0.25">
      <c r="A43" s="34" t="s">
        <v>106</v>
      </c>
      <c r="C43" s="28">
        <v>100</v>
      </c>
      <c r="D43" s="34" t="s">
        <v>44</v>
      </c>
      <c r="E43" s="33">
        <v>43617</v>
      </c>
      <c r="F43" s="34"/>
    </row>
    <row r="44" spans="1:6" x14ac:dyDescent="0.25">
      <c r="A44" s="34" t="s">
        <v>36</v>
      </c>
      <c r="C44" s="28">
        <v>200</v>
      </c>
      <c r="D44" s="34" t="s">
        <v>44</v>
      </c>
      <c r="E44" s="35" t="s">
        <v>22</v>
      </c>
    </row>
    <row r="45" spans="1:6" x14ac:dyDescent="0.25">
      <c r="A45" s="34" t="s">
        <v>43</v>
      </c>
      <c r="C45" s="28">
        <v>640</v>
      </c>
      <c r="D45" s="34" t="s">
        <v>31</v>
      </c>
      <c r="E45" s="33" t="s">
        <v>99</v>
      </c>
    </row>
    <row r="46" spans="1:6" x14ac:dyDescent="0.25">
      <c r="A46" s="34" t="s">
        <v>91</v>
      </c>
      <c r="C46" s="28">
        <v>1000</v>
      </c>
      <c r="D46" s="34" t="s">
        <v>31</v>
      </c>
      <c r="E46" s="33">
        <v>43647</v>
      </c>
    </row>
    <row r="47" spans="1:6" x14ac:dyDescent="0.25">
      <c r="A47" s="34" t="s">
        <v>46</v>
      </c>
      <c r="C47" s="28">
        <v>100</v>
      </c>
      <c r="D47" s="34" t="s">
        <v>86</v>
      </c>
      <c r="E47" s="33" t="s">
        <v>22</v>
      </c>
    </row>
    <row r="48" spans="1:6" x14ac:dyDescent="0.25">
      <c r="A48" s="34" t="s">
        <v>82</v>
      </c>
      <c r="C48" s="28">
        <v>1100</v>
      </c>
      <c r="D48" t="s">
        <v>31</v>
      </c>
      <c r="E48" s="33">
        <v>43636</v>
      </c>
    </row>
    <row r="49" spans="1:6" x14ac:dyDescent="0.25">
      <c r="A49" s="34" t="s">
        <v>107</v>
      </c>
      <c r="C49" s="28">
        <v>100</v>
      </c>
      <c r="D49" t="s">
        <v>42</v>
      </c>
      <c r="E49" s="33" t="s">
        <v>47</v>
      </c>
    </row>
    <row r="50" spans="1:6" x14ac:dyDescent="0.25">
      <c r="A50" s="34" t="s">
        <v>57</v>
      </c>
      <c r="C50" s="28">
        <v>300</v>
      </c>
      <c r="D50" t="s">
        <v>42</v>
      </c>
      <c r="E50" s="33">
        <v>43739</v>
      </c>
    </row>
    <row r="51" spans="1:6" x14ac:dyDescent="0.25">
      <c r="A51" s="34" t="s">
        <v>108</v>
      </c>
      <c r="C51" s="28">
        <v>500</v>
      </c>
      <c r="D51" t="s">
        <v>42</v>
      </c>
      <c r="E51" s="33">
        <v>43617</v>
      </c>
    </row>
    <row r="52" spans="1:6" x14ac:dyDescent="0.25">
      <c r="A52" s="34" t="s">
        <v>58</v>
      </c>
      <c r="C52" s="28">
        <v>1000</v>
      </c>
      <c r="D52" t="s">
        <v>31</v>
      </c>
      <c r="E52" s="33">
        <v>43770</v>
      </c>
    </row>
    <row r="53" spans="1:6" x14ac:dyDescent="0.25">
      <c r="A53" s="34" t="s">
        <v>109</v>
      </c>
      <c r="C53" s="28">
        <v>1000</v>
      </c>
      <c r="D53" t="s">
        <v>26</v>
      </c>
      <c r="E53" s="33">
        <v>43709</v>
      </c>
    </row>
    <row r="54" spans="1:6" x14ac:dyDescent="0.25">
      <c r="A54" s="34" t="s">
        <v>59</v>
      </c>
      <c r="C54" s="28">
        <v>100</v>
      </c>
      <c r="D54" t="s">
        <v>42</v>
      </c>
      <c r="E54" s="33" t="s">
        <v>22</v>
      </c>
    </row>
    <row r="55" spans="1:6" x14ac:dyDescent="0.25">
      <c r="A55" s="34" t="s">
        <v>62</v>
      </c>
      <c r="C55" s="28">
        <v>1000</v>
      </c>
      <c r="D55" s="34" t="s">
        <v>63</v>
      </c>
      <c r="E55" s="33">
        <v>43709</v>
      </c>
      <c r="F55" s="34"/>
    </row>
    <row r="56" spans="1:6" x14ac:dyDescent="0.25">
      <c r="A56" s="34" t="s">
        <v>94</v>
      </c>
      <c r="C56" s="28">
        <v>1000</v>
      </c>
      <c r="D56" s="34" t="s">
        <v>42</v>
      </c>
      <c r="E56" s="33">
        <v>43519</v>
      </c>
      <c r="F56" s="34"/>
    </row>
    <row r="57" spans="1:6" x14ac:dyDescent="0.25">
      <c r="A57" s="34" t="s">
        <v>105</v>
      </c>
      <c r="C57" s="28">
        <v>250</v>
      </c>
      <c r="D57" s="34" t="s">
        <v>87</v>
      </c>
      <c r="E57" s="33">
        <v>43770</v>
      </c>
    </row>
    <row r="58" spans="1:6" x14ac:dyDescent="0.25">
      <c r="A58" s="34" t="s">
        <v>110</v>
      </c>
      <c r="C58" s="28">
        <v>2000</v>
      </c>
      <c r="D58" s="34" t="s">
        <v>87</v>
      </c>
      <c r="E58" s="33">
        <v>43647</v>
      </c>
    </row>
    <row r="59" spans="1:6" x14ac:dyDescent="0.25">
      <c r="A59" s="34"/>
      <c r="D59" s="34"/>
    </row>
    <row r="60" spans="1:6" x14ac:dyDescent="0.25">
      <c r="A60" s="34"/>
      <c r="D60" s="34"/>
    </row>
    <row r="61" spans="1:6" s="39" customFormat="1" ht="13.8" thickBot="1" x14ac:dyDescent="0.3">
      <c r="A61" s="37" t="s">
        <v>53</v>
      </c>
      <c r="B61" s="38">
        <f>SUM(B39:B58)</f>
        <v>0</v>
      </c>
      <c r="C61" s="38">
        <f>SUM(C39:C58)</f>
        <v>13280</v>
      </c>
      <c r="E61" s="40"/>
    </row>
    <row r="62" spans="1:6" ht="13.8" thickTop="1" x14ac:dyDescent="0.25">
      <c r="A62" s="27" t="s">
        <v>32</v>
      </c>
    </row>
    <row r="63" spans="1:6" x14ac:dyDescent="0.25">
      <c r="A63" s="34" t="s">
        <v>33</v>
      </c>
      <c r="C63" s="28">
        <v>1200</v>
      </c>
      <c r="D63" s="34"/>
      <c r="E63" s="33" t="s">
        <v>22</v>
      </c>
    </row>
    <row r="64" spans="1:6" x14ac:dyDescent="0.25">
      <c r="A64" s="34" t="s">
        <v>34</v>
      </c>
      <c r="C64" s="28">
        <v>2000</v>
      </c>
      <c r="D64" s="34"/>
      <c r="E64" s="33" t="s">
        <v>22</v>
      </c>
    </row>
    <row r="65" spans="1:8" x14ac:dyDescent="0.25">
      <c r="A65" s="34" t="s">
        <v>56</v>
      </c>
      <c r="C65" s="28">
        <f>6*200</f>
        <v>1200</v>
      </c>
      <c r="E65" s="33" t="s">
        <v>22</v>
      </c>
    </row>
    <row r="66" spans="1:8" x14ac:dyDescent="0.25">
      <c r="A66" s="34" t="s">
        <v>35</v>
      </c>
      <c r="C66" s="28">
        <v>1200</v>
      </c>
      <c r="E66" s="33" t="s">
        <v>22</v>
      </c>
    </row>
    <row r="67" spans="1:8" x14ac:dyDescent="0.25">
      <c r="A67" s="34" t="s">
        <v>68</v>
      </c>
      <c r="C67" s="28">
        <v>250</v>
      </c>
      <c r="E67" s="33" t="s">
        <v>22</v>
      </c>
    </row>
    <row r="68" spans="1:8" x14ac:dyDescent="0.25">
      <c r="A68" s="34" t="s">
        <v>38</v>
      </c>
      <c r="C68" s="28">
        <v>1200</v>
      </c>
      <c r="E68" s="33" t="s">
        <v>22</v>
      </c>
    </row>
    <row r="69" spans="1:8" x14ac:dyDescent="0.25">
      <c r="A69" s="34" t="s">
        <v>55</v>
      </c>
      <c r="C69" s="28">
        <v>1000</v>
      </c>
      <c r="E69" s="33" t="s">
        <v>22</v>
      </c>
    </row>
    <row r="70" spans="1:8" x14ac:dyDescent="0.25">
      <c r="A70" s="34" t="s">
        <v>54</v>
      </c>
      <c r="C70" s="28">
        <v>1500</v>
      </c>
      <c r="E70" s="33" t="s">
        <v>22</v>
      </c>
    </row>
    <row r="71" spans="1:8" x14ac:dyDescent="0.25">
      <c r="A71" s="34" t="s">
        <v>85</v>
      </c>
      <c r="C71" s="28">
        <v>400</v>
      </c>
      <c r="E71" s="33" t="s">
        <v>22</v>
      </c>
    </row>
    <row r="72" spans="1:8" x14ac:dyDescent="0.25">
      <c r="A72" s="34" t="s">
        <v>89</v>
      </c>
      <c r="C72" s="28">
        <v>500</v>
      </c>
      <c r="E72" s="33" t="s">
        <v>22</v>
      </c>
    </row>
    <row r="73" spans="1:8" x14ac:dyDescent="0.25">
      <c r="A73" s="34" t="s">
        <v>95</v>
      </c>
      <c r="C73" s="28">
        <v>650</v>
      </c>
      <c r="E73" s="33" t="s">
        <v>22</v>
      </c>
    </row>
    <row r="74" spans="1:8" x14ac:dyDescent="0.25">
      <c r="A74" s="34" t="s">
        <v>96</v>
      </c>
      <c r="C74" s="28">
        <v>1000</v>
      </c>
      <c r="E74" s="33" t="s">
        <v>22</v>
      </c>
    </row>
    <row r="77" spans="1:8" s="39" customFormat="1" ht="13.8" thickBot="1" x14ac:dyDescent="0.3">
      <c r="A77" s="37" t="s">
        <v>53</v>
      </c>
      <c r="B77" s="38">
        <f>SUM(B63:B72)</f>
        <v>0</v>
      </c>
      <c r="C77" s="38">
        <f>SUM(C63:C71)</f>
        <v>9950</v>
      </c>
      <c r="E77" s="40"/>
    </row>
    <row r="78" spans="1:8" ht="13.8" thickTop="1" x14ac:dyDescent="0.25">
      <c r="A78" s="27" t="s">
        <v>41</v>
      </c>
    </row>
    <row r="79" spans="1:8" x14ac:dyDescent="0.25">
      <c r="A79" s="34" t="s">
        <v>111</v>
      </c>
      <c r="C79" s="28">
        <v>2000</v>
      </c>
      <c r="D79" s="34" t="s">
        <v>42</v>
      </c>
      <c r="E79" s="33">
        <v>43617</v>
      </c>
      <c r="H79" s="34"/>
    </row>
    <row r="80" spans="1:8" x14ac:dyDescent="0.25">
      <c r="A80" s="34" t="s">
        <v>79</v>
      </c>
      <c r="C80" s="28">
        <v>1000</v>
      </c>
    </row>
    <row r="81" spans="1:6" x14ac:dyDescent="0.25">
      <c r="A81" s="34" t="s">
        <v>80</v>
      </c>
      <c r="C81" s="28">
        <v>200</v>
      </c>
    </row>
    <row r="82" spans="1:6" x14ac:dyDescent="0.25">
      <c r="A82" s="34" t="s">
        <v>81</v>
      </c>
      <c r="C82" s="28">
        <v>505</v>
      </c>
    </row>
    <row r="83" spans="1:6" x14ac:dyDescent="0.25">
      <c r="A83" s="34" t="s">
        <v>134</v>
      </c>
      <c r="C83" s="28">
        <v>250</v>
      </c>
    </row>
    <row r="84" spans="1:6" x14ac:dyDescent="0.25">
      <c r="A84" s="34" t="s">
        <v>135</v>
      </c>
      <c r="C84" s="28">
        <v>2000</v>
      </c>
    </row>
    <row r="85" spans="1:6" x14ac:dyDescent="0.25">
      <c r="A85" s="34" t="s">
        <v>112</v>
      </c>
      <c r="C85" s="28">
        <v>200</v>
      </c>
    </row>
    <row r="86" spans="1:6" x14ac:dyDescent="0.25">
      <c r="A86" s="34" t="s">
        <v>97</v>
      </c>
      <c r="C86" s="28">
        <v>1000</v>
      </c>
    </row>
    <row r="87" spans="1:6" ht="12" customHeight="1" x14ac:dyDescent="0.25">
      <c r="A87" s="34" t="s">
        <v>100</v>
      </c>
      <c r="C87" s="28">
        <v>325</v>
      </c>
    </row>
    <row r="88" spans="1:6" ht="12" customHeight="1" x14ac:dyDescent="0.25">
      <c r="A88" s="34"/>
    </row>
    <row r="89" spans="1:6" s="39" customFormat="1" ht="13.8" thickBot="1" x14ac:dyDescent="0.3">
      <c r="A89" s="37" t="s">
        <v>53</v>
      </c>
      <c r="B89" s="38">
        <f>SUM(B79:B87)</f>
        <v>0</v>
      </c>
      <c r="C89" s="38">
        <f>SUM(C79:C87)</f>
        <v>7480</v>
      </c>
      <c r="E89" s="40"/>
    </row>
    <row r="90" spans="1:6" ht="13.8" thickTop="1" x14ac:dyDescent="0.25">
      <c r="A90" s="27" t="s">
        <v>48</v>
      </c>
    </row>
    <row r="91" spans="1:6" x14ac:dyDescent="0.25">
      <c r="A91" s="34" t="s">
        <v>113</v>
      </c>
      <c r="C91" s="28">
        <v>4000</v>
      </c>
      <c r="E91" s="33">
        <v>43497</v>
      </c>
    </row>
    <row r="92" spans="1:6" x14ac:dyDescent="0.25">
      <c r="A92" t="s">
        <v>136</v>
      </c>
      <c r="C92" s="28">
        <v>2000</v>
      </c>
      <c r="E92" s="33">
        <v>43556</v>
      </c>
    </row>
    <row r="93" spans="1:6" x14ac:dyDescent="0.25">
      <c r="A93" s="34" t="s">
        <v>137</v>
      </c>
      <c r="C93" s="28">
        <f>400+(50*5)+2000</f>
        <v>2650</v>
      </c>
      <c r="E93" s="33">
        <v>43586</v>
      </c>
    </row>
    <row r="94" spans="1:6" x14ac:dyDescent="0.25">
      <c r="A94" s="34" t="s">
        <v>83</v>
      </c>
      <c r="C94" s="28">
        <v>2400</v>
      </c>
      <c r="D94" s="30" t="s">
        <v>25</v>
      </c>
      <c r="E94" s="35">
        <v>43617</v>
      </c>
      <c r="F94" s="30"/>
    </row>
    <row r="95" spans="1:6" x14ac:dyDescent="0.25">
      <c r="A95" s="34" t="s">
        <v>69</v>
      </c>
      <c r="C95" s="28">
        <v>3000</v>
      </c>
      <c r="E95" s="33">
        <v>43800</v>
      </c>
    </row>
    <row r="96" spans="1:6" x14ac:dyDescent="0.25">
      <c r="A96" s="34"/>
    </row>
    <row r="97" spans="1:5" x14ac:dyDescent="0.25">
      <c r="A97" s="34"/>
    </row>
    <row r="99" spans="1:5" s="39" customFormat="1" ht="13.8" thickBot="1" x14ac:dyDescent="0.3">
      <c r="A99" s="37" t="s">
        <v>53</v>
      </c>
      <c r="B99" s="38">
        <f>SUM(B91:B98)</f>
        <v>0</v>
      </c>
      <c r="C99" s="38">
        <f>SUM(C92:C98)</f>
        <v>10050</v>
      </c>
      <c r="E99" s="40"/>
    </row>
    <row r="100" spans="1:5" ht="13.8" thickTop="1" x14ac:dyDescent="0.25">
      <c r="A100" s="27" t="s">
        <v>51</v>
      </c>
    </row>
    <row r="101" spans="1:5" x14ac:dyDescent="0.25">
      <c r="A101" s="34" t="s">
        <v>49</v>
      </c>
      <c r="C101" s="28">
        <v>4000</v>
      </c>
    </row>
    <row r="102" spans="1:5" x14ac:dyDescent="0.25">
      <c r="A102" s="34" t="s">
        <v>50</v>
      </c>
      <c r="C102" s="28">
        <v>1500</v>
      </c>
      <c r="D102" s="34"/>
    </row>
    <row r="103" spans="1:5" x14ac:dyDescent="0.25">
      <c r="A103" s="34" t="s">
        <v>73</v>
      </c>
      <c r="C103" s="28">
        <v>500</v>
      </c>
    </row>
    <row r="104" spans="1:5" x14ac:dyDescent="0.25">
      <c r="A104" s="34" t="s">
        <v>93</v>
      </c>
      <c r="C104" s="28">
        <v>1000</v>
      </c>
    </row>
    <row r="107" spans="1:5" s="39" customFormat="1" ht="13.8" thickBot="1" x14ac:dyDescent="0.3">
      <c r="A107" s="37" t="s">
        <v>53</v>
      </c>
      <c r="B107" s="38">
        <f>SUM(B100:B106)</f>
        <v>0</v>
      </c>
      <c r="C107" s="38">
        <f>SUM(C101:C106)</f>
        <v>7000</v>
      </c>
      <c r="E107" s="40"/>
    </row>
    <row r="108" spans="1:5" ht="13.8" thickTop="1" x14ac:dyDescent="0.25">
      <c r="A108" s="27" t="s">
        <v>66</v>
      </c>
    </row>
    <row r="109" spans="1:5" x14ac:dyDescent="0.25">
      <c r="A109" s="34" t="s">
        <v>67</v>
      </c>
      <c r="C109" s="28">
        <v>500</v>
      </c>
    </row>
    <row r="110" spans="1:5" x14ac:dyDescent="0.25">
      <c r="A110" s="34" t="s">
        <v>70</v>
      </c>
      <c r="C110" s="28">
        <v>2000</v>
      </c>
    </row>
    <row r="111" spans="1:5" x14ac:dyDescent="0.25">
      <c r="A111" s="34" t="s">
        <v>60</v>
      </c>
      <c r="C111" s="28">
        <v>5000</v>
      </c>
    </row>
    <row r="112" spans="1:5" x14ac:dyDescent="0.25">
      <c r="A112" s="34" t="s">
        <v>78</v>
      </c>
      <c r="C112" s="28">
        <v>2000</v>
      </c>
    </row>
    <row r="113" spans="1:5" x14ac:dyDescent="0.25">
      <c r="A113" s="34" t="s">
        <v>114</v>
      </c>
      <c r="C113" s="28">
        <v>1500</v>
      </c>
    </row>
    <row r="114" spans="1:5" x14ac:dyDescent="0.25">
      <c r="A114" s="34" t="s">
        <v>92</v>
      </c>
      <c r="C114" s="28">
        <v>1000</v>
      </c>
    </row>
    <row r="115" spans="1:5" x14ac:dyDescent="0.25">
      <c r="A115" s="34"/>
    </row>
    <row r="116" spans="1:5" s="39" customFormat="1" ht="13.8" thickBot="1" x14ac:dyDescent="0.3">
      <c r="A116" s="37" t="s">
        <v>53</v>
      </c>
      <c r="B116" s="38">
        <f>SUM(B109:B115)</f>
        <v>0</v>
      </c>
      <c r="C116" s="38">
        <f>SUM(C109:C115)</f>
        <v>12000</v>
      </c>
      <c r="E116" s="40"/>
    </row>
    <row r="117" spans="1:5" ht="13.8" thickTop="1" x14ac:dyDescent="0.25"/>
    <row r="118" spans="1:5" s="41" customFormat="1" ht="17.399999999999999" x14ac:dyDescent="0.3">
      <c r="A118" s="41" t="s">
        <v>61</v>
      </c>
      <c r="B118" s="42">
        <f>SUM(B116+B107+B99+B89+B77+B61+B37+B14)</f>
        <v>0</v>
      </c>
      <c r="C118" s="42">
        <f>SUM(C116+C107+C99+C89+C77+C61+C37+C14)</f>
        <v>90185</v>
      </c>
      <c r="E118" s="43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Young</dc:creator>
  <cp:lastModifiedBy>nu marketing</cp:lastModifiedBy>
  <cp:lastPrinted>2013-12-23T15:43:22Z</cp:lastPrinted>
  <dcterms:created xsi:type="dcterms:W3CDTF">2011-12-05T22:49:18Z</dcterms:created>
  <dcterms:modified xsi:type="dcterms:W3CDTF">2018-08-17T20:35:11Z</dcterms:modified>
</cp:coreProperties>
</file>